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<sst xmlns="http://schemas.openxmlformats.org/spreadsheetml/2006/main" count="172" uniqueCount="123">
  <si>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</si>
  <si>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</si>
  <si>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</si>
  <si>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</si>
  <si>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</si>
  <si>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</si>
  <si>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</si>
  <si>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</si>
  <si>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</si>
  <si>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</si>
  <si>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</si>
  <si>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</si>
  <si>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</si>
  <si>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</si>
  <si>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</si>
  <si>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</si>
  <si>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</si>
  <si>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</si>
  <si>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</si>
  <si>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</si>
  <si>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</si>
  <si>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</si>
  <si>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</si>
  <si>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</si>
  <si>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</si>
  <si>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</si>
  <si>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</si>
  <si>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</si>
  <si>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</si>
  <si>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</si>
  <si>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</si>
  <si>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</si>
  <si>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</si>
  <si>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</si>
  <si>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</si>
  <si>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</si>
  <si>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</si>
  <si>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</si>
  <si>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</si>
  <si>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</si>
  <si>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</si>
  <si>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</si>
  <si>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</si>
  <si>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</si>
  <si>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</si>
  <si>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</si>
  <si>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</si>
  <si>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</si>
  <si>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</si>
  <si>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</si>
  <si>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</si>
  <si>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</si>
  <si>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</si>
  <si>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</si>
  <si>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</si>
  <si>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</si>
  <si>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</si>
  <si>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</si>
  <si>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</si>
  <si>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</si>
  <si>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</si>
  <si>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</si>
  <si>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</si>
  <si>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</si>
  <si>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</si>
  <si>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</si>
  <si>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</si>
  <si>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</si>
  <si>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</si>
  <si>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</si>
  <si>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</si>
  <si>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</si>
  <si>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</si>
  <si>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</si>
  <si>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</si>
  <si>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</si>
  <si>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</si>
  <si>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</si>
  <si>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</si>
  <si>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</si>
  <si>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</si>
  <si>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</si>
  <si>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</si>
  <si>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</si>
  <si>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</si>
  <si>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</si>
  <si>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</si>
  <si>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</si>
  <si>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</si>
  <si>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</si>
  <si>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</si>
  <si>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</si>
  <si>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</si>
  <si>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</si>
  <si>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</si>
  <si>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</si>
  <si>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</si>
  <si>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</si>
  <si>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</si>
  <si>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</si>
  <si>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</si>
  <si>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</si>
  <si>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</si>
  <si>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</si>
  <si>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</si>
  <si>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</si>
  <si>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</si>
  <si>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</si>
  <si>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</si>
  <si>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</si>
  <si>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</si>
  <si>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</si>
  <si>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</si>
  <si>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</si>
  <si>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</si>
  <si>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</si>
  <si>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</si>
  <si>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</si>
  <si>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</si>
  <si>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</si>
  <si>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</si>
  <si>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</si>
  <si>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20.07.2016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</si>
</sst>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18616539"/>
        <c:axId val="33331124"/>
      </c:bar3DChart>
      <c:catAx>
        <c:axId val="18616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31124"/>
        <c:crosses val="autoZero"/>
        <c:auto val="1"/>
        <c:lblOffset val="100"/>
        <c:tickLblSkip val="1"/>
        <c:noMultiLvlLbl val="0"/>
      </c:catAx>
      <c:valAx>
        <c:axId val="33331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165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31544661"/>
        <c:axId val="15466494"/>
      </c:bar3D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66494"/>
        <c:crosses val="autoZero"/>
        <c:auto val="1"/>
        <c:lblOffset val="100"/>
        <c:tickLblSkip val="1"/>
        <c:noMultiLvlLbl val="0"/>
      </c:catAx>
      <c:valAx>
        <c:axId val="15466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4980719"/>
        <c:axId val="44826472"/>
      </c:bar3D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6472"/>
        <c:crosses val="autoZero"/>
        <c:auto val="1"/>
        <c:lblOffset val="100"/>
        <c:tickLblSkip val="1"/>
        <c:noMultiLvlLbl val="0"/>
      </c:catAx>
      <c:valAx>
        <c:axId val="44826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785065"/>
        <c:axId val="7065586"/>
      </c:bar3D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65586"/>
        <c:crosses val="autoZero"/>
        <c:auto val="1"/>
        <c:lblOffset val="100"/>
        <c:tickLblSkip val="1"/>
        <c:noMultiLvlLbl val="0"/>
      </c:catAx>
      <c:valAx>
        <c:axId val="7065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63590275"/>
        <c:axId val="35441564"/>
      </c:bar3D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1564"/>
        <c:crosses val="autoZero"/>
        <c:auto val="1"/>
        <c:lblOffset val="100"/>
        <c:tickLblSkip val="2"/>
        <c:noMultiLvlLbl val="0"/>
      </c:catAx>
      <c:valAx>
        <c:axId val="35441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02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50538621"/>
        <c:axId val="52194406"/>
      </c:bar3D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67096471"/>
        <c:axId val="66997328"/>
      </c:bar3D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4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66105041"/>
        <c:axId val="58074458"/>
      </c:bar3D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050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52908075"/>
        <c:axId val="6410628"/>
      </c:bar3D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0628"/>
        <c:crosses val="autoZero"/>
        <c:auto val="1"/>
        <c:lblOffset val="100"/>
        <c:tickLblSkip val="1"/>
        <c:noMultiLvlLbl val="0"/>
      </c:catAx>
      <c:valAx>
        <c:axId val="6410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4" sqref="D34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</f>
        <v>241419.30000000002</v>
      </c>
      <c r="E6" s="3">
        <f>D6/D150*100</f>
        <v>31.629598535354848</v>
      </c>
      <c r="F6" s="3">
        <f>D6/B6*100</f>
        <v>88.73840179991495</v>
      </c>
      <c r="G6" s="3">
        <f aca="true" t="shared" si="0" ref="G6:G43">D6/C6*100</f>
        <v>56.369106408613</v>
      </c>
      <c r="H6" s="51">
        <f>B6-D6</f>
        <v>30637.99999999997</v>
      </c>
      <c r="I6" s="51">
        <f aca="true" t="shared" si="1" ref="I6:I43">C6-D6</f>
        <v>186863.69999999998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</f>
        <v>107222.3</v>
      </c>
      <c r="E7" s="103">
        <f>D7/D6*100</f>
        <v>44.413309126486574</v>
      </c>
      <c r="F7" s="103">
        <f>D7/B7*100</f>
        <v>87.97048678912151</v>
      </c>
      <c r="G7" s="103">
        <f>D7/C7*100</f>
        <v>57.05793421928572</v>
      </c>
      <c r="H7" s="113">
        <f>B7-D7</f>
        <v>14662.099999999991</v>
      </c>
      <c r="I7" s="113">
        <f t="shared" si="1"/>
        <v>80695.99999999999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</f>
        <v>181971.49999999994</v>
      </c>
      <c r="E8" s="1">
        <f>D8/D6*100</f>
        <v>75.37570525637342</v>
      </c>
      <c r="F8" s="1">
        <f>D8/B8*100</f>
        <v>96.1660720523521</v>
      </c>
      <c r="G8" s="1">
        <f t="shared" si="0"/>
        <v>61.04754537012682</v>
      </c>
      <c r="H8" s="48">
        <f>B8-D8</f>
        <v>7254.800000000047</v>
      </c>
      <c r="I8" s="48">
        <f t="shared" si="1"/>
        <v>116110.10000000003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4+2.9+1.6+0.5+0.5+1.9+1.2+1.8+1.6+0.7+2+3.7+0.1+1.9+2.9+1.2+0.4+1.1+0.2+0.6+1.5+1.7+0.3</f>
        <v>34.3</v>
      </c>
      <c r="E9" s="12">
        <f>D9/D6*100</f>
        <v>0.014207646198957579</v>
      </c>
      <c r="F9" s="128">
        <f>D9/B9*100</f>
        <v>65.20912547528516</v>
      </c>
      <c r="G9" s="1">
        <f t="shared" si="0"/>
        <v>40.023337222870474</v>
      </c>
      <c r="H9" s="48">
        <f aca="true" t="shared" si="2" ref="H9:H43">B9-D9</f>
        <v>18.300000000000004</v>
      </c>
      <c r="I9" s="48">
        <f t="shared" si="1"/>
        <v>51.400000000000006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</f>
        <v>14295.600000000006</v>
      </c>
      <c r="E10" s="1">
        <f>D10/D6*100</f>
        <v>5.921481836787699</v>
      </c>
      <c r="F10" s="1">
        <f aca="true" t="shared" si="3" ref="F10:F41">D10/B10*100</f>
        <v>79.19736740052966</v>
      </c>
      <c r="G10" s="1">
        <f t="shared" si="0"/>
        <v>52.72327619272418</v>
      </c>
      <c r="H10" s="48">
        <f t="shared" si="2"/>
        <v>3754.9999999999927</v>
      </c>
      <c r="I10" s="48">
        <f t="shared" si="1"/>
        <v>12818.799999999996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</f>
        <v>30920.100000000002</v>
      </c>
      <c r="E11" s="1">
        <f>D11/D6*100</f>
        <v>12.80763385528829</v>
      </c>
      <c r="F11" s="1">
        <f t="shared" si="3"/>
        <v>68.01605807303123</v>
      </c>
      <c r="G11" s="1">
        <f t="shared" si="0"/>
        <v>43.15147066211894</v>
      </c>
      <c r="H11" s="48">
        <f t="shared" si="2"/>
        <v>14539.899999999998</v>
      </c>
      <c r="I11" s="48">
        <f t="shared" si="1"/>
        <v>40734.7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</f>
        <v>7144.800000000002</v>
      </c>
      <c r="E12" s="1">
        <f>D12/D6*100</f>
        <v>2.959498267122803</v>
      </c>
      <c r="F12" s="1">
        <f t="shared" si="3"/>
        <v>87.15509039010469</v>
      </c>
      <c r="G12" s="1">
        <f t="shared" si="0"/>
        <v>48.472184531886036</v>
      </c>
      <c r="H12" s="48">
        <f t="shared" si="2"/>
        <v>1052.9999999999973</v>
      </c>
      <c r="I12" s="48">
        <f t="shared" si="1"/>
        <v>7595.199999999998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7053.000000000063</v>
      </c>
      <c r="E13" s="1">
        <f>D13/D6*100</f>
        <v>2.9214731382288255</v>
      </c>
      <c r="F13" s="1">
        <f t="shared" si="3"/>
        <v>63.71273712737187</v>
      </c>
      <c r="G13" s="1">
        <f t="shared" si="0"/>
        <v>42.471321470508876</v>
      </c>
      <c r="H13" s="48">
        <f t="shared" si="2"/>
        <v>4016.9999999999336</v>
      </c>
      <c r="I13" s="48">
        <f t="shared" si="1"/>
        <v>9553.499999999953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</f>
        <v>131350.9</v>
      </c>
      <c r="E18" s="3">
        <f>D18/D150*100</f>
        <v>17.208964793856747</v>
      </c>
      <c r="F18" s="3">
        <f>D18/B18*100</f>
        <v>87.09792498158258</v>
      </c>
      <c r="G18" s="3">
        <f t="shared" si="0"/>
        <v>51.676738348716256</v>
      </c>
      <c r="H18" s="51">
        <f>B18-D18</f>
        <v>19457.399999999994</v>
      </c>
      <c r="I18" s="51">
        <f t="shared" si="1"/>
        <v>122827.1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</f>
        <v>97411</v>
      </c>
      <c r="E19" s="103">
        <f>D19/D18*100</f>
        <v>74.16089269277943</v>
      </c>
      <c r="F19" s="103">
        <f t="shared" si="3"/>
        <v>88.35697265506303</v>
      </c>
      <c r="G19" s="103">
        <f t="shared" si="0"/>
        <v>51.0165497014769</v>
      </c>
      <c r="H19" s="113">
        <f t="shared" si="2"/>
        <v>12836.100000000006</v>
      </c>
      <c r="I19" s="113">
        <f t="shared" si="1"/>
        <v>93529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5722.2+1+8655.9+32.9+2.4+5725.7+8251+357.7+0.1+5829.5+27.9+3957+4812.9+26.7+6036.7+16.8+6839+2416.2+22.3+6209+10229+319.3+6468+9728.3+1605.6+3790.5+3239.9</f>
        <v>100323.5</v>
      </c>
      <c r="E20" s="1">
        <f>D20/D18*100</f>
        <v>76.378235702991</v>
      </c>
      <c r="F20" s="1">
        <f t="shared" si="3"/>
        <v>90.85808628681245</v>
      </c>
      <c r="G20" s="1">
        <f t="shared" si="0"/>
        <v>53.75203666069621</v>
      </c>
      <c r="H20" s="48">
        <f t="shared" si="2"/>
        <v>10094.300000000003</v>
      </c>
      <c r="I20" s="48">
        <f t="shared" si="1"/>
        <v>86317.79999999999</v>
      </c>
    </row>
    <row r="21" spans="1:9" ht="18">
      <c r="A21" s="26" t="s">
        <v>2</v>
      </c>
      <c r="B21" s="46">
        <f>13639.4+1135.3</f>
        <v>14774.699999999999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</f>
        <v>11788.300000000003</v>
      </c>
      <c r="E21" s="1">
        <f>D21/D18*100</f>
        <v>8.974662526103746</v>
      </c>
      <c r="F21" s="1">
        <f t="shared" si="3"/>
        <v>79.78706843455369</v>
      </c>
      <c r="G21" s="1">
        <f t="shared" si="0"/>
        <v>55.96393864442347</v>
      </c>
      <c r="H21" s="48">
        <f t="shared" si="2"/>
        <v>2986.399999999996</v>
      </c>
      <c r="I21" s="48">
        <f t="shared" si="1"/>
        <v>9275.799999999996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</f>
        <v>2080.7000000000003</v>
      </c>
      <c r="E22" s="1">
        <f>D22/D18*100</f>
        <v>1.5840774596900369</v>
      </c>
      <c r="F22" s="1">
        <f t="shared" si="3"/>
        <v>90.00346050696427</v>
      </c>
      <c r="G22" s="1">
        <f t="shared" si="0"/>
        <v>53.10753209627607</v>
      </c>
      <c r="H22" s="48">
        <f t="shared" si="2"/>
        <v>231.0999999999999</v>
      </c>
      <c r="I22" s="48">
        <f t="shared" si="1"/>
        <v>1837.1999999999998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230.7+158.8+520.8+110.9+465.7+246.3+3.9+169.6+1975.3+126.5+2+97.4+199.5+165.4+184.4+1288.4+1114.2+20.1+11.6+1104.8+1285.8+113+130.6+146.2+28.7+1001+189.4+3.7+11.2+527.3+61.2-0.1+17+472.5+16.3+18.8+256.5+97.1+20+6.8+539.1+17</f>
        <v>13155.4</v>
      </c>
      <c r="E23" s="1">
        <f>D23/D18*100</f>
        <v>10.015462398811122</v>
      </c>
      <c r="F23" s="1">
        <f t="shared" si="3"/>
        <v>83.95224025373163</v>
      </c>
      <c r="G23" s="1">
        <f t="shared" si="0"/>
        <v>47.31409417214541</v>
      </c>
      <c r="H23" s="48">
        <f t="shared" si="2"/>
        <v>2514.7000000000007</v>
      </c>
      <c r="I23" s="48">
        <f t="shared" si="1"/>
        <v>14649.000000000002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73.6+22.6+5.3+2.4+2.5+128.1+0.1+11.5+121.2+11.2-0.1+27.3+71.1+31.4-0.1+0.8+24.6+83.5+19.6+26.5+24.2+67.9+2.3+4+48.1+8.9</f>
        <v>818.4999999999999</v>
      </c>
      <c r="E24" s="1">
        <f>D24/D18*100</f>
        <v>0.6231400013246959</v>
      </c>
      <c r="F24" s="1">
        <f t="shared" si="3"/>
        <v>87.13008303172236</v>
      </c>
      <c r="G24" s="1">
        <f t="shared" si="0"/>
        <v>51.426237748177925</v>
      </c>
      <c r="H24" s="48">
        <f t="shared" si="2"/>
        <v>120.90000000000009</v>
      </c>
      <c r="I24" s="48">
        <f t="shared" si="1"/>
        <v>773.1</v>
      </c>
    </row>
    <row r="25" spans="1:9" ht="18.75" thickBot="1">
      <c r="A25" s="26" t="s">
        <v>34</v>
      </c>
      <c r="B25" s="47">
        <f>B18-B20-B21-B22-B23-B24</f>
        <v>6694.499999999989</v>
      </c>
      <c r="C25" s="47">
        <f>C18-C20-C21-C22-C23-C24</f>
        <v>13158.70000000001</v>
      </c>
      <c r="D25" s="47">
        <f>D18-D20-D21-D22-D23-D24</f>
        <v>3184.499999999991</v>
      </c>
      <c r="E25" s="1">
        <f>D25/D18*100</f>
        <v>2.4244219110793996</v>
      </c>
      <c r="F25" s="1">
        <f t="shared" si="3"/>
        <v>47.568899843154774</v>
      </c>
      <c r="G25" s="1">
        <f t="shared" si="0"/>
        <v>24.200718916002252</v>
      </c>
      <c r="H25" s="48">
        <f t="shared" si="2"/>
        <v>3509.999999999998</v>
      </c>
      <c r="I25" s="48">
        <f t="shared" si="1"/>
        <v>9974.200000000019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</f>
        <v>28376.199999999997</v>
      </c>
      <c r="E33" s="3">
        <f>D33/D150*100</f>
        <v>3.717713596050258</v>
      </c>
      <c r="F33" s="3">
        <f>D33/B33*100</f>
        <v>91.12079457183869</v>
      </c>
      <c r="G33" s="3">
        <f t="shared" si="0"/>
        <v>56.430408091430294</v>
      </c>
      <c r="H33" s="51">
        <f t="shared" si="2"/>
        <v>2765.100000000002</v>
      </c>
      <c r="I33" s="51">
        <f t="shared" si="1"/>
        <v>21909.1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1335+1268.2+1354.9+1304.2+1357+1359.6+1365.6+1342.2+1381.4+3.9+1624.5+11.9+0.1+10+3950.5+2820.4+0.1+74+93.6+20+430.6</f>
        <v>21107.699999999997</v>
      </c>
      <c r="E34" s="1">
        <f>D34/D33*100</f>
        <v>74.38522423721288</v>
      </c>
      <c r="F34" s="1">
        <f t="shared" si="3"/>
        <v>96.71384519516697</v>
      </c>
      <c r="G34" s="1">
        <f t="shared" si="0"/>
        <v>60.27912475797193</v>
      </c>
      <c r="H34" s="48">
        <f t="shared" si="2"/>
        <v>717.2000000000044</v>
      </c>
      <c r="I34" s="48">
        <f t="shared" si="1"/>
        <v>13908.900000000001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</f>
        <v>1247.4999999999995</v>
      </c>
      <c r="E36" s="1">
        <f>D36/D33*100</f>
        <v>4.396289848535038</v>
      </c>
      <c r="F36" s="1">
        <f t="shared" si="3"/>
        <v>66.9475152946227</v>
      </c>
      <c r="G36" s="1">
        <f t="shared" si="0"/>
        <v>36.86030020092186</v>
      </c>
      <c r="H36" s="48">
        <f t="shared" si="2"/>
        <v>615.9000000000005</v>
      </c>
      <c r="I36" s="48">
        <f t="shared" si="1"/>
        <v>2136.9000000000005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1.1696421649128501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0.08986404099209902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5663.599999999999</v>
      </c>
      <c r="E39" s="1">
        <f>D39/D33*100</f>
        <v>19.958979708347137</v>
      </c>
      <c r="F39" s="1">
        <f t="shared" si="3"/>
        <v>83.11223291852549</v>
      </c>
      <c r="G39" s="1">
        <f t="shared" si="0"/>
        <v>51.98729599236292</v>
      </c>
      <c r="H39" s="48">
        <f>B39-D39</f>
        <v>1150.7999999999984</v>
      </c>
      <c r="I39" s="48">
        <f t="shared" si="1"/>
        <v>5230.599999999999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</f>
        <v>493.3</v>
      </c>
      <c r="E43" s="3">
        <f>D43/D150*100</f>
        <v>0.06462979951267585</v>
      </c>
      <c r="F43" s="3">
        <f>D43/B43*100</f>
        <v>81.80762852404644</v>
      </c>
      <c r="G43" s="3">
        <f t="shared" si="0"/>
        <v>54.47818884594147</v>
      </c>
      <c r="H43" s="51">
        <f t="shared" si="2"/>
        <v>109.69999999999999</v>
      </c>
      <c r="I43" s="51">
        <f t="shared" si="1"/>
        <v>412.2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</f>
        <v>4052.100000000001</v>
      </c>
      <c r="E45" s="3">
        <f>D45/D150*100</f>
        <v>0.5308867030312464</v>
      </c>
      <c r="F45" s="3">
        <f>D45/B45*100</f>
        <v>90.60236114837673</v>
      </c>
      <c r="G45" s="3">
        <f aca="true" t="shared" si="4" ref="G45:G76">D45/C45*100</f>
        <v>52.34189314870312</v>
      </c>
      <c r="H45" s="51">
        <f>B45-D45</f>
        <v>420.2999999999988</v>
      </c>
      <c r="I45" s="51">
        <f aca="true" t="shared" si="5" ref="I45:I77">C45-D45</f>
        <v>3689.4999999999995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224.1+258.6+235.3+288.8+241.4+328.6+224.6+306.6+239.4+298.3+269.8+13.5+346.9+45.8+263.2</f>
        <v>3584.9000000000005</v>
      </c>
      <c r="E46" s="1">
        <f>D46/D45*100</f>
        <v>88.47017595814516</v>
      </c>
      <c r="F46" s="1">
        <f aca="true" t="shared" si="6" ref="F46:F74">D46/B46*100</f>
        <v>91.77696423542666</v>
      </c>
      <c r="G46" s="1">
        <f t="shared" si="4"/>
        <v>53.08131959251363</v>
      </c>
      <c r="H46" s="48">
        <f aca="true" t="shared" si="7" ref="H46:H74">B46-D46</f>
        <v>321.19999999999936</v>
      </c>
      <c r="I46" s="48">
        <f t="shared" si="5"/>
        <v>3168.7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0.019742849386737735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0.8711532291898028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f>328.1+0.9</f>
        <v>329</v>
      </c>
      <c r="C49" s="47">
        <v>568.5</v>
      </c>
      <c r="D49" s="48">
        <f>2.2+2.5+0.8+112.4+2.2+0.1+69.1+4.4-0.1+35.2+27.4+4.8+1+22.3+2.5+1.6+0.6+4.2-0.1+0.5</f>
        <v>293.6</v>
      </c>
      <c r="E49" s="1">
        <f>D49/D45*100</f>
        <v>7.24562572493275</v>
      </c>
      <c r="F49" s="1">
        <f t="shared" si="6"/>
        <v>89.24012158054711</v>
      </c>
      <c r="G49" s="1">
        <f t="shared" si="4"/>
        <v>51.64467897977133</v>
      </c>
      <c r="H49" s="48">
        <f t="shared" si="7"/>
        <v>35.39999999999998</v>
      </c>
      <c r="I49" s="48">
        <f t="shared" si="5"/>
        <v>274.9</v>
      </c>
    </row>
    <row r="50" spans="1:9" ht="18.75" thickBot="1">
      <c r="A50" s="26" t="s">
        <v>34</v>
      </c>
      <c r="B50" s="47">
        <f>B45-B46-B49-B48-B47</f>
        <v>199.49999999999972</v>
      </c>
      <c r="C50" s="47">
        <f>C45-C46-C49-C48-C47</f>
        <v>347.5</v>
      </c>
      <c r="D50" s="47">
        <f>D45-D46-D49-D48-D47</f>
        <v>137.50000000000023</v>
      </c>
      <c r="E50" s="1">
        <f>D50/D45*100</f>
        <v>3.393302238345554</v>
      </c>
      <c r="F50" s="1">
        <f t="shared" si="6"/>
        <v>68.92230576441123</v>
      </c>
      <c r="G50" s="1">
        <f t="shared" si="4"/>
        <v>39.56834532374107</v>
      </c>
      <c r="H50" s="48">
        <f t="shared" si="7"/>
        <v>61.99999999999949</v>
      </c>
      <c r="I50" s="48">
        <f t="shared" si="5"/>
        <v>209.99999999999977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</f>
        <v>8265.699999999997</v>
      </c>
      <c r="E51" s="3">
        <f>D51/D150*100</f>
        <v>1.0829323613053408</v>
      </c>
      <c r="F51" s="3">
        <f>D51/B51*100</f>
        <v>77.43987558203807</v>
      </c>
      <c r="G51" s="3">
        <f t="shared" si="4"/>
        <v>48.22152603975239</v>
      </c>
      <c r="H51" s="51">
        <f>B51-D51</f>
        <v>2408.0000000000036</v>
      </c>
      <c r="I51" s="51">
        <f t="shared" si="5"/>
        <v>8875.400000000001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8+294.9+437.7+298.5+423.7+297.9+451.2+294.5+446+301+554.2+412+820.4+487.4</f>
        <v>5527.399999999999</v>
      </c>
      <c r="E52" s="1">
        <f>D52/D51*100</f>
        <v>66.871529332059</v>
      </c>
      <c r="F52" s="1">
        <f t="shared" si="6"/>
        <v>89.35048979987712</v>
      </c>
      <c r="G52" s="1">
        <f t="shared" si="4"/>
        <v>53.51496316090116</v>
      </c>
      <c r="H52" s="48">
        <f t="shared" si="7"/>
        <v>658.8000000000011</v>
      </c>
      <c r="I52" s="48">
        <f t="shared" si="5"/>
        <v>4801.300000000002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1.3+0.7+2.1+1+1.3+7.6+7.5+6.3+0.4+13+20.7+0.5+5.3+9.4+10+8.9+5.1+7.2+1-0.1+17.9+7.1+3.8+1.6</f>
        <v>139.60000000000002</v>
      </c>
      <c r="E54" s="1">
        <f>D54/D51*100</f>
        <v>1.6889071705965626</v>
      </c>
      <c r="F54" s="1">
        <f t="shared" si="6"/>
        <v>84.96652465003044</v>
      </c>
      <c r="G54" s="1">
        <f t="shared" si="4"/>
        <v>48.6411149825784</v>
      </c>
      <c r="H54" s="48">
        <f t="shared" si="7"/>
        <v>24.69999999999999</v>
      </c>
      <c r="I54" s="48">
        <f t="shared" si="5"/>
        <v>147.39999999999998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10.7+0.6+7.6+85.1+28.4+14.4+0.1+8.5+0.1+7+0.1+7.7+62.8+6+1.3+0.9+0.9+1+0.7+0.1+4.7+15.2+34.9+9+4+15.8+5.5+7+1.9+1.5+0.1+2.4+1.8+3.7+1.3+4.5+2.3+0.7+0.1+1.8</f>
        <v>362.2</v>
      </c>
      <c r="E55" s="1">
        <f>D55/D51*100</f>
        <v>4.381964019986209</v>
      </c>
      <c r="F55" s="1">
        <f t="shared" si="6"/>
        <v>62.78384468712082</v>
      </c>
      <c r="G55" s="1">
        <f t="shared" si="4"/>
        <v>38.81684706891008</v>
      </c>
      <c r="H55" s="48">
        <f t="shared" si="7"/>
        <v>214.7</v>
      </c>
      <c r="I55" s="48">
        <f t="shared" si="5"/>
        <v>570.9000000000001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40+40</f>
        <v>80</v>
      </c>
      <c r="E56" s="1">
        <f>D56/D51*100</f>
        <v>0.9678551120897206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2156.4999999999986</v>
      </c>
      <c r="E57" s="1">
        <f>D57/D51*100</f>
        <v>26.089744365268512</v>
      </c>
      <c r="F57" s="1">
        <f t="shared" si="6"/>
        <v>60.80985816202797</v>
      </c>
      <c r="G57" s="1">
        <f t="shared" si="4"/>
        <v>40.081408099920075</v>
      </c>
      <c r="H57" s="48">
        <f>B57-D57</f>
        <v>1389.800000000002</v>
      </c>
      <c r="I57" s="48">
        <f>C57-D57</f>
        <v>3223.799999999999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</f>
        <v>1332.3</v>
      </c>
      <c r="E59" s="3">
        <f>D59/D150*100</f>
        <v>0.1745515546132942</v>
      </c>
      <c r="F59" s="3">
        <f>D59/B59*100</f>
        <v>25.94244100007789</v>
      </c>
      <c r="G59" s="3">
        <f t="shared" si="4"/>
        <v>21.72913200900284</v>
      </c>
      <c r="H59" s="51">
        <f>B59-D59</f>
        <v>3803.3</v>
      </c>
      <c r="I59" s="51">
        <f t="shared" si="5"/>
        <v>4799.099999999999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43.5+72.8+47.2+62.5+0.1+35.3+86.8+44.1+125.7+41.4+92.3+60.6+92.7+66.3</f>
        <v>871.3</v>
      </c>
      <c r="E60" s="1">
        <f>D60/D59*100</f>
        <v>65.39818359228403</v>
      </c>
      <c r="F60" s="1">
        <f t="shared" si="6"/>
        <v>87.75304663108066</v>
      </c>
      <c r="G60" s="1">
        <f t="shared" si="4"/>
        <v>53.043954705953965</v>
      </c>
      <c r="H60" s="48">
        <f t="shared" si="7"/>
        <v>121.60000000000002</v>
      </c>
      <c r="I60" s="48">
        <f t="shared" si="5"/>
        <v>771.3000000000002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</f>
        <v>189.5</v>
      </c>
      <c r="E61" s="1">
        <f>D61/D59*100</f>
        <v>14.22352323050364</v>
      </c>
      <c r="F61" s="1">
        <f>D61/B61*100</f>
        <v>57.112718505123574</v>
      </c>
      <c r="G61" s="1">
        <f t="shared" si="4"/>
        <v>57.112718505123574</v>
      </c>
      <c r="H61" s="48">
        <f t="shared" si="7"/>
        <v>142.3</v>
      </c>
      <c r="I61" s="48">
        <f t="shared" si="5"/>
        <v>142.3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4.7+45.7+4.9+40.9+19.8+3.9+46.3+9+12.6+0.9+3+0.3+2.8+0.3+0.1</f>
        <v>195.20000000000002</v>
      </c>
      <c r="E62" s="1">
        <f>D62/D59*100</f>
        <v>14.65135479996998</v>
      </c>
      <c r="F62" s="1">
        <f t="shared" si="6"/>
        <v>53.02906818799239</v>
      </c>
      <c r="G62" s="1">
        <f t="shared" si="4"/>
        <v>31.107569721115542</v>
      </c>
      <c r="H62" s="48">
        <f t="shared" si="7"/>
        <v>172.9</v>
      </c>
      <c r="I62" s="48">
        <f t="shared" si="5"/>
        <v>432.29999999999995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76.29999999999995</v>
      </c>
      <c r="E64" s="1">
        <f>D64/D59*100</f>
        <v>5.72693837724236</v>
      </c>
      <c r="F64" s="1">
        <f t="shared" si="6"/>
        <v>68.49192100538552</v>
      </c>
      <c r="G64" s="1">
        <f t="shared" si="4"/>
        <v>38.515901060070725</v>
      </c>
      <c r="H64" s="48">
        <f t="shared" si="7"/>
        <v>35.10000000000076</v>
      </c>
      <c r="I64" s="48">
        <f t="shared" si="5"/>
        <v>121.79999999999967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0.023517228892206192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</f>
        <v>30496.199999999997</v>
      </c>
      <c r="E90" s="3">
        <f>D90/D150*100</f>
        <v>3.9954658258635005</v>
      </c>
      <c r="F90" s="3">
        <f aca="true" t="shared" si="10" ref="F90:F96">D90/B90*100</f>
        <v>83.37101443728487</v>
      </c>
      <c r="G90" s="3">
        <f t="shared" si="8"/>
        <v>51.751629106706474</v>
      </c>
      <c r="H90" s="51">
        <f aca="true" t="shared" si="11" ref="H90:H96">B90-D90</f>
        <v>6082.700000000004</v>
      </c>
      <c r="I90" s="51">
        <f t="shared" si="9"/>
        <v>28431.80000000001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</f>
        <v>25898.000000000004</v>
      </c>
      <c r="E91" s="1">
        <f>D91/D90*100</f>
        <v>84.92205586269766</v>
      </c>
      <c r="F91" s="1">
        <f t="shared" si="10"/>
        <v>84.63315719126938</v>
      </c>
      <c r="G91" s="1">
        <f t="shared" si="8"/>
        <v>52.358222594216706</v>
      </c>
      <c r="H91" s="48">
        <f t="shared" si="11"/>
        <v>4702.299999999996</v>
      </c>
      <c r="I91" s="48">
        <f t="shared" si="9"/>
        <v>23565.099999999995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</f>
        <v>1003.6999999999999</v>
      </c>
      <c r="E92" s="1">
        <f>D92/D90*100</f>
        <v>3.2912297269823783</v>
      </c>
      <c r="F92" s="1">
        <f t="shared" si="10"/>
        <v>83.31534821947372</v>
      </c>
      <c r="G92" s="1">
        <f t="shared" si="8"/>
        <v>47.31309512586028</v>
      </c>
      <c r="H92" s="48">
        <f t="shared" si="11"/>
        <v>201.0000000000001</v>
      </c>
      <c r="I92" s="48">
        <f t="shared" si="9"/>
        <v>1117.7000000000003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3594.4999999999936</v>
      </c>
      <c r="E94" s="1">
        <f>D94/D90*100</f>
        <v>11.786714410319954</v>
      </c>
      <c r="F94" s="1">
        <f t="shared" si="10"/>
        <v>75.29483231739232</v>
      </c>
      <c r="G94" s="1">
        <f>D94/C94*100</f>
        <v>48.94804929529501</v>
      </c>
      <c r="H94" s="48">
        <f t="shared" si="11"/>
        <v>1179.4000000000087</v>
      </c>
      <c r="I94" s="48">
        <f>C94-D94</f>
        <v>3749.0000000000155</v>
      </c>
    </row>
    <row r="95" spans="1:9" ht="18.75">
      <c r="A95" s="116" t="s">
        <v>12</v>
      </c>
      <c r="B95" s="119">
        <f>54440.9+322</f>
        <v>54762.9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</f>
        <v>48127.00000000001</v>
      </c>
      <c r="E95" s="115">
        <f>D95/D150*100</f>
        <v>6.305368662368845</v>
      </c>
      <c r="F95" s="118">
        <f t="shared" si="10"/>
        <v>87.8824897877943</v>
      </c>
      <c r="G95" s="114">
        <f>D95/C95*100</f>
        <v>60.517999977365655</v>
      </c>
      <c r="H95" s="120">
        <f t="shared" si="11"/>
        <v>6635.899999999994</v>
      </c>
      <c r="I95" s="130">
        <f>C95-D95</f>
        <v>31398.099999999984</v>
      </c>
    </row>
    <row r="96" spans="1:9" ht="18.75" thickBot="1">
      <c r="A96" s="117" t="s">
        <v>100</v>
      </c>
      <c r="B96" s="122">
        <f>3437.3+120</f>
        <v>3557.3</v>
      </c>
      <c r="C96" s="123">
        <f>5343.5+287.2</f>
        <v>5630.7</v>
      </c>
      <c r="D96" s="124">
        <f>57.3+368.5+61.1+0.1+320+59+0.8+309+245.5+61.2+0.4-0.1+489+12.5+64.8+24.2+437.3+329.2+2.4+382.5+3.4+31.2+13.3+8.3</f>
        <v>3280.9000000000005</v>
      </c>
      <c r="E96" s="125">
        <f>D96/D95*100</f>
        <v>6.817171234442205</v>
      </c>
      <c r="F96" s="126">
        <f t="shared" si="10"/>
        <v>92.23006212576955</v>
      </c>
      <c r="G96" s="127">
        <f>D96/C96*100</f>
        <v>58.2680661374252</v>
      </c>
      <c r="H96" s="131">
        <f t="shared" si="11"/>
        <v>276.39999999999964</v>
      </c>
      <c r="I96" s="132">
        <f>C96-D96</f>
        <v>2349.7999999999993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</f>
        <v>4759.300000000001</v>
      </c>
      <c r="E102" s="22">
        <f>D102/D150*100</f>
        <v>0.6235406544104566</v>
      </c>
      <c r="F102" s="22">
        <f>D102/B102*100</f>
        <v>79.07784331644099</v>
      </c>
      <c r="G102" s="22">
        <f aca="true" t="shared" si="12" ref="G102:G148">D102/C102*100</f>
        <v>45.71195312875187</v>
      </c>
      <c r="H102" s="87">
        <f aca="true" t="shared" si="13" ref="H102:H107">B102-D102</f>
        <v>1259.199999999999</v>
      </c>
      <c r="I102" s="87">
        <f aca="true" t="shared" si="14" ref="I102:I148">C102-D102</f>
        <v>5652.199999999999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1.103103397558464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</f>
        <v>4211.999999999999</v>
      </c>
      <c r="E104" s="1">
        <f>D104/D102*100</f>
        <v>88.50040972411905</v>
      </c>
      <c r="F104" s="1">
        <f aca="true" t="shared" si="15" ref="F104:F148">D104/B104*100</f>
        <v>86.21077839408886</v>
      </c>
      <c r="G104" s="1">
        <f t="shared" si="12"/>
        <v>49.139590503412464</v>
      </c>
      <c r="H104" s="48">
        <f t="shared" si="13"/>
        <v>673.7000000000007</v>
      </c>
      <c r="I104" s="48">
        <f t="shared" si="14"/>
        <v>4359.500000000001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494.800000000002</v>
      </c>
      <c r="E106" s="92">
        <f>D106/D102*100</f>
        <v>10.396486878322483</v>
      </c>
      <c r="F106" s="92">
        <f t="shared" si="15"/>
        <v>47.53578633874548</v>
      </c>
      <c r="G106" s="92">
        <f t="shared" si="12"/>
        <v>29.944323408375823</v>
      </c>
      <c r="H106" s="132">
        <f>B106-D106</f>
        <v>546.0999999999985</v>
      </c>
      <c r="I106" s="132">
        <f t="shared" si="14"/>
        <v>1157.5999999999976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310843.69999999995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264418.4</v>
      </c>
      <c r="E107" s="90">
        <f>D107/D150*100</f>
        <v>34.64283028474058</v>
      </c>
      <c r="F107" s="90">
        <f>D107/B107*100</f>
        <v>85.06474475757433</v>
      </c>
      <c r="G107" s="90">
        <f t="shared" si="12"/>
        <v>55.10623572031906</v>
      </c>
      <c r="H107" s="89">
        <f t="shared" si="13"/>
        <v>46425.29999999993</v>
      </c>
      <c r="I107" s="89">
        <f t="shared" si="14"/>
        <v>215415.49999999994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142.7+0.9+78.6+37.4+44.2+140.1+1+20.9+25.7+0.2+2+0.6+0.4+1.8+1.5-0.1+62.6+2.1+1.9+2.9+1+9.8+0.1+52+4.8+2+1.2+2+5.2+2.6-0.1+56.3+43+2.2+0.3+6.3</f>
        <v>756.0999999999998</v>
      </c>
      <c r="E108" s="6">
        <f>D108/D107*100</f>
        <v>0.28594833037337786</v>
      </c>
      <c r="F108" s="6">
        <f t="shared" si="15"/>
        <v>59.79911420436569</v>
      </c>
      <c r="G108" s="6">
        <f t="shared" si="12"/>
        <v>34.9044409565137</v>
      </c>
      <c r="H108" s="65">
        <f aca="true" t="shared" si="16" ref="H108:H148">B108-D108</f>
        <v>508.3000000000003</v>
      </c>
      <c r="I108" s="65">
        <f t="shared" si="14"/>
        <v>1410.1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50.4033857955297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26.5+20.2+7.7+37.4+7.5+38.9-0.1+38.9+12.6+45.5+9.7+1.6+37.6</f>
        <v>284</v>
      </c>
      <c r="E110" s="6">
        <f>D110/D107*100</f>
        <v>0.10740553607464533</v>
      </c>
      <c r="F110" s="6">
        <f>D110/B110*100</f>
        <v>95.14237855946399</v>
      </c>
      <c r="G110" s="6">
        <f t="shared" si="12"/>
        <v>36.48978542978286</v>
      </c>
      <c r="H110" s="65">
        <f t="shared" si="16"/>
        <v>14.5</v>
      </c>
      <c r="I110" s="65">
        <f t="shared" si="14"/>
        <v>494.29999999999995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5.8+4.7+0.7+0.7</f>
        <v>11.899999999999999</v>
      </c>
      <c r="E113" s="6">
        <f>D113/D107*100</f>
        <v>0.004500443236930561</v>
      </c>
      <c r="F113" s="6">
        <f t="shared" si="15"/>
        <v>29.75</v>
      </c>
      <c r="G113" s="6">
        <f t="shared" si="12"/>
        <v>23.799999999999997</v>
      </c>
      <c r="H113" s="65">
        <f t="shared" si="16"/>
        <v>28.1</v>
      </c>
      <c r="I113" s="65">
        <f t="shared" si="14"/>
        <v>38.1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82.2+4.4+0.2+16.8+100.8+0.1+8.3+21.3+93.2+14.5+11.8+88.2+4.6+1.1+5.8+6+2.3+112.3+12.6+0.8+1.5+0.2+0.2+72.9+5.6+10.9+0.3+11.7+5.8+0.6</f>
        <v>697.0000000000001</v>
      </c>
      <c r="E114" s="6">
        <f>D114/D107*100</f>
        <v>0.2635973895916472</v>
      </c>
      <c r="F114" s="6">
        <f t="shared" si="15"/>
        <v>65.29274004683842</v>
      </c>
      <c r="G114" s="6">
        <f t="shared" si="12"/>
        <v>38.812785388127864</v>
      </c>
      <c r="H114" s="65">
        <f t="shared" si="16"/>
        <v>370.4999999999999</v>
      </c>
      <c r="I114" s="65">
        <f t="shared" si="14"/>
        <v>1098.7999999999997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0.05067725997888195</v>
      </c>
      <c r="F118" s="6">
        <f t="shared" si="15"/>
        <v>98.3125458547322</v>
      </c>
      <c r="G118" s="6">
        <f t="shared" si="12"/>
        <v>58.36236933797909</v>
      </c>
      <c r="H118" s="65">
        <f t="shared" si="16"/>
        <v>2.3000000000000114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568.7-122</f>
        <v>446.70000000000005</v>
      </c>
      <c r="C121" s="57">
        <f>204.9+375.8-12</f>
        <v>568.7</v>
      </c>
      <c r="D121" s="80">
        <f>136.8+10+57.4</f>
        <v>204.20000000000002</v>
      </c>
      <c r="E121" s="17">
        <f>D121/D107*100</f>
        <v>0.07722609319169921</v>
      </c>
      <c r="F121" s="6">
        <f t="shared" si="15"/>
        <v>45.713006492052834</v>
      </c>
      <c r="G121" s="6">
        <f t="shared" si="12"/>
        <v>35.90645331457711</v>
      </c>
      <c r="H121" s="65">
        <f t="shared" si="16"/>
        <v>242.50000000000003</v>
      </c>
      <c r="I121" s="65">
        <f t="shared" si="14"/>
        <v>364.5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4.214646181960106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0.008584879115825523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2.8+14.4+2.8+8.8+3.7+4+2.8+5.8+9.6+4.2+2.7+0.2+2.9+76+0.5+2.6+4.7+5.9</f>
        <v>154.39999999999998</v>
      </c>
      <c r="E128" s="17">
        <f>D128/D107*100</f>
        <v>0.05839230552790576</v>
      </c>
      <c r="F128" s="6">
        <f t="shared" si="15"/>
        <v>28.892215568862273</v>
      </c>
      <c r="G128" s="6">
        <f t="shared" si="12"/>
        <v>15.707019328585957</v>
      </c>
      <c r="H128" s="65">
        <f t="shared" si="16"/>
        <v>380</v>
      </c>
      <c r="I128" s="65">
        <f t="shared" si="14"/>
        <v>828.6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57.83678756476686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0.007828502101215346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f>334.2-200</f>
        <v>134.2</v>
      </c>
      <c r="C134" s="57">
        <v>600</v>
      </c>
      <c r="D134" s="80">
        <f>0.8+5+0.9+2.6-0.1+0.6+0.1</f>
        <v>9.9</v>
      </c>
      <c r="E134" s="17">
        <f>D134/D107*100</f>
        <v>0.0037440662223203833</v>
      </c>
      <c r="F134" s="6">
        <f t="shared" si="15"/>
        <v>7.37704918032787</v>
      </c>
      <c r="G134" s="6">
        <f t="shared" si="12"/>
        <v>1.6500000000000001</v>
      </c>
      <c r="H134" s="65">
        <f t="shared" si="16"/>
        <v>124.29999999999998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5.2+0.3+2.7+0.1+0.5+0.2+13.8+39.2+5+5.9+2+6.5+0.1+32.4+5+3.9+0.2+0.7+8.4+0.1</f>
        <v>132.20000000000002</v>
      </c>
      <c r="E136" s="17">
        <f>D136/D107*100</f>
        <v>0.0499965206657328</v>
      </c>
      <c r="F136" s="6">
        <f t="shared" si="15"/>
        <v>62.35849056603774</v>
      </c>
      <c r="G136" s="6">
        <f>D136/C136*100</f>
        <v>36.34863898817707</v>
      </c>
      <c r="H136" s="65">
        <f t="shared" si="16"/>
        <v>79.79999999999998</v>
      </c>
      <c r="I136" s="65">
        <f t="shared" si="14"/>
        <v>231.49999999999997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</f>
        <v>79.7</v>
      </c>
      <c r="E137" s="111">
        <f>D137/D136*100</f>
        <v>60.287443267776084</v>
      </c>
      <c r="F137" s="1">
        <f t="shared" si="15"/>
        <v>62.411902897415814</v>
      </c>
      <c r="G137" s="1">
        <f>D137/C137*100</f>
        <v>36.42595978062157</v>
      </c>
      <c r="H137" s="48">
        <f t="shared" si="16"/>
        <v>48</v>
      </c>
      <c r="I137" s="48">
        <f t="shared" si="14"/>
        <v>139.10000000000002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26.5+42.3+30.1+3.6+8.6+42.3+0.1+5.7+31.9+5.2+42.5+11.7+55+45.4+28.3+17.8+9.6+33.4+0.9+26.8+46.9+38.1-0.1+30.6+29.1</f>
        <v>612.3</v>
      </c>
      <c r="E138" s="17">
        <f>D138/D107*100</f>
        <v>0.23156482302290607</v>
      </c>
      <c r="F138" s="6">
        <f t="shared" si="15"/>
        <v>89.47829899167033</v>
      </c>
      <c r="G138" s="6">
        <f t="shared" si="12"/>
        <v>52.23511346186657</v>
      </c>
      <c r="H138" s="65">
        <f t="shared" si="16"/>
        <v>72</v>
      </c>
      <c r="I138" s="65">
        <f t="shared" si="14"/>
        <v>559.9000000000001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26.5+39.8+30.1+42.1+0.1+31.9+40.5+11.2+38.1+30.1+28.3+17.4+33.4+8.9+24.2+37.9+28.8</f>
        <v>469.29999999999995</v>
      </c>
      <c r="E139" s="1">
        <f>D139/D138*100</f>
        <v>76.64543524416135</v>
      </c>
      <c r="F139" s="1">
        <f aca="true" t="shared" si="17" ref="F139:F147">D139/B139*100</f>
        <v>91.57073170731707</v>
      </c>
      <c r="G139" s="1">
        <f t="shared" si="12"/>
        <v>52.95644324080342</v>
      </c>
      <c r="H139" s="48">
        <f t="shared" si="16"/>
        <v>43.200000000000045</v>
      </c>
      <c r="I139" s="48">
        <f t="shared" si="14"/>
        <v>416.9000000000001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8.6+0.2+0.3+5.1+0.4+5.3+0.3+0.3+0.2</f>
        <v>20.7</v>
      </c>
      <c r="E140" s="1">
        <f>D140/D138*100</f>
        <v>3.3806957373836357</v>
      </c>
      <c r="F140" s="1">
        <f t="shared" si="17"/>
        <v>90.39301310043668</v>
      </c>
      <c r="G140" s="1">
        <f>D140/C140*100</f>
        <v>52.67175572519084</v>
      </c>
      <c r="H140" s="48">
        <f t="shared" si="16"/>
        <v>2.1999999999999993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0.13047503502025576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</f>
        <v>20377.199999999997</v>
      </c>
      <c r="E143" s="17">
        <f>D143/D107*100</f>
        <v>7.706422851057263</v>
      </c>
      <c r="F143" s="107">
        <f t="shared" si="17"/>
        <v>78.1751009932441</v>
      </c>
      <c r="G143" s="6">
        <f t="shared" si="12"/>
        <v>65.44452509265622</v>
      </c>
      <c r="H143" s="65">
        <f t="shared" si="16"/>
        <v>5688.9000000000015</v>
      </c>
      <c r="I143" s="65">
        <f t="shared" si="14"/>
        <v>10759.400000000001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0.7919267342968568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0.22793421335277728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245894.5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</f>
        <v>211509.40000000002</v>
      </c>
      <c r="E147" s="17">
        <f>D147/D107*100</f>
        <v>79.99042426699503</v>
      </c>
      <c r="F147" s="6">
        <f t="shared" si="17"/>
        <v>86.01632000715756</v>
      </c>
      <c r="G147" s="6">
        <f t="shared" si="12"/>
        <v>53.90800364468177</v>
      </c>
      <c r="H147" s="65">
        <f t="shared" si="16"/>
        <v>34385.09999999998</v>
      </c>
      <c r="I147" s="65">
        <f t="shared" si="14"/>
        <v>180843.09999999998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</f>
        <v>15306.400000000005</v>
      </c>
      <c r="E148" s="17">
        <f>D148/D107*100</f>
        <v>5.788704568214619</v>
      </c>
      <c r="F148" s="6">
        <f t="shared" si="15"/>
        <v>90.47619047619051</v>
      </c>
      <c r="G148" s="6">
        <f t="shared" si="12"/>
        <v>52.7777777777778</v>
      </c>
      <c r="H148" s="65">
        <f t="shared" si="16"/>
        <v>1611.1999999999935</v>
      </c>
      <c r="I148" s="65">
        <f t="shared" si="14"/>
        <v>13695.199999999993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317793.1</v>
      </c>
      <c r="C149" s="81">
        <f>C43+C69+C72+C77+C79+C87+C102+C107+C100+C84+C98</f>
        <v>493497.39999999997</v>
      </c>
      <c r="D149" s="57">
        <f>D43+D69+D72+D77+D79+D87+D102+D107+D100+D84+D98</f>
        <v>269850.5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883423.5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763270.2000000001</v>
      </c>
      <c r="E150" s="35">
        <v>100</v>
      </c>
      <c r="F150" s="3">
        <f>D150/B150*100</f>
        <v>86.39912793807274</v>
      </c>
      <c r="G150" s="3">
        <f aca="true" t="shared" si="18" ref="G150:G156">D150/C150*100</f>
        <v>54.686840949655114</v>
      </c>
      <c r="H150" s="51">
        <f aca="true" t="shared" si="19" ref="H150:H156">B150-D150</f>
        <v>120153.29999999993</v>
      </c>
      <c r="I150" s="51">
        <f aca="true" t="shared" si="20" ref="I150:I156">C150-D150</f>
        <v>632440.7000000001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339908.69999999995</v>
      </c>
      <c r="E151" s="6">
        <f>D151/D150*100</f>
        <v>44.533207244302204</v>
      </c>
      <c r="F151" s="6">
        <f aca="true" t="shared" si="21" ref="F151:F162">D151/B151*100</f>
        <v>93.41705566541114</v>
      </c>
      <c r="G151" s="6">
        <f t="shared" si="18"/>
        <v>57.69265824976261</v>
      </c>
      <c r="H151" s="65">
        <f t="shared" si="19"/>
        <v>23952.800000000047</v>
      </c>
      <c r="I151" s="76">
        <f t="shared" si="20"/>
        <v>249262.7999999998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69860.4</v>
      </c>
      <c r="C152" s="65">
        <f>C11+C23+C36+C55+C62+C92+C49+C140+C109+C112+C96+C137</f>
        <v>114196.40000000001</v>
      </c>
      <c r="D152" s="65">
        <f>D11+D23+D36+D55+D62+D92+D49+D140+D109+D112+D96+D137</f>
        <v>50940.099999999984</v>
      </c>
      <c r="E152" s="6">
        <f>D152/D150*100</f>
        <v>6.673927529202631</v>
      </c>
      <c r="F152" s="6">
        <f t="shared" si="21"/>
        <v>72.91698873753943</v>
      </c>
      <c r="G152" s="6">
        <f t="shared" si="18"/>
        <v>44.607448220784526</v>
      </c>
      <c r="H152" s="65">
        <f t="shared" si="19"/>
        <v>18920.30000000001</v>
      </c>
      <c r="I152" s="76">
        <f t="shared" si="20"/>
        <v>63256.300000000025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16740.700000000004</v>
      </c>
      <c r="E153" s="6">
        <f>D153/D150*100</f>
        <v>2.193286204544603</v>
      </c>
      <c r="F153" s="6">
        <f t="shared" si="21"/>
        <v>80.11629298174252</v>
      </c>
      <c r="G153" s="6">
        <f t="shared" si="18"/>
        <v>52.77348700262912</v>
      </c>
      <c r="H153" s="65">
        <f t="shared" si="19"/>
        <v>4154.799999999992</v>
      </c>
      <c r="I153" s="76">
        <f t="shared" si="20"/>
        <v>14981.099999999999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12370.1</v>
      </c>
      <c r="E154" s="6">
        <f>D154/D150*100</f>
        <v>1.620671159439999</v>
      </c>
      <c r="F154" s="6">
        <f t="shared" si="21"/>
        <v>68.57305993026337</v>
      </c>
      <c r="G154" s="6">
        <f t="shared" si="18"/>
        <v>42.15101321766035</v>
      </c>
      <c r="H154" s="65">
        <f t="shared" si="19"/>
        <v>5669.199999999999</v>
      </c>
      <c r="I154" s="76">
        <f t="shared" si="20"/>
        <v>16977</v>
      </c>
      <c r="K154" s="43"/>
      <c r="L154" s="98"/>
    </row>
    <row r="155" spans="1:12" ht="18.75">
      <c r="A155" s="20" t="s">
        <v>2</v>
      </c>
      <c r="B155" s="64">
        <f>B9+B21+B47+B53+B122</f>
        <v>14908.099999999999</v>
      </c>
      <c r="C155" s="64">
        <f>C9+C21+C47+C53+C122</f>
        <v>21243.1</v>
      </c>
      <c r="D155" s="64">
        <f>D9+D21+D47+D53+D122</f>
        <v>11880.800000000001</v>
      </c>
      <c r="E155" s="6">
        <f>D155/D150*100</f>
        <v>1.5565654207382917</v>
      </c>
      <c r="F155" s="6">
        <f t="shared" si="21"/>
        <v>79.69358939100222</v>
      </c>
      <c r="G155" s="6">
        <f t="shared" si="18"/>
        <v>55.927807146791196</v>
      </c>
      <c r="H155" s="65">
        <f t="shared" si="19"/>
        <v>3027.2999999999975</v>
      </c>
      <c r="I155" s="76">
        <f t="shared" si="20"/>
        <v>9362.299999999997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395858.7</v>
      </c>
      <c r="C156" s="64">
        <f>C150-C151-C152-C153-C154-C155</f>
        <v>610031.0000000003</v>
      </c>
      <c r="D156" s="64">
        <f>D150-D151-D152-D153-D154-D155</f>
        <v>331429.80000000016</v>
      </c>
      <c r="E156" s="6">
        <f>D156/D150*100</f>
        <v>43.42234244177228</v>
      </c>
      <c r="F156" s="6">
        <f t="shared" si="21"/>
        <v>83.72426828057591</v>
      </c>
      <c r="G156" s="40">
        <f t="shared" si="18"/>
        <v>54.32999306592615</v>
      </c>
      <c r="H156" s="65">
        <f t="shared" si="19"/>
        <v>64428.89999999985</v>
      </c>
      <c r="I156" s="65">
        <f t="shared" si="20"/>
        <v>278601.2000000002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22970.4-100+550+29.9+110+417.7</f>
        <v>23978.000000000004</v>
      </c>
      <c r="C158" s="70">
        <f>35718.9-832.3</f>
        <v>34886.6</v>
      </c>
      <c r="D158" s="70">
        <f>33+3.1+31.8+118.6+8.5+18.3+41+591.6+0.1+448.4+20+14.4+41.3+31.5+458.7+42.9+92.6+54.3+185.1+276.9+138.9+420.8+189.7+128.4+1374+1199.8+948.5+463.6</f>
        <v>7375.800000000001</v>
      </c>
      <c r="E158" s="14"/>
      <c r="F158" s="6">
        <f t="shared" si="21"/>
        <v>30.76069730586371</v>
      </c>
      <c r="G158" s="6">
        <f aca="true" t="shared" si="22" ref="G158:G167">D158/C158*100</f>
        <v>21.142215062516843</v>
      </c>
      <c r="H158" s="65">
        <f>B158-D158</f>
        <v>16602.200000000004</v>
      </c>
      <c r="I158" s="65">
        <f aca="true" t="shared" si="23" ref="I158:I167">C158-D158</f>
        <v>27510.799999999996</v>
      </c>
      <c r="K158" s="43"/>
      <c r="L158" s="43"/>
    </row>
    <row r="159" spans="1:12" ht="18.75">
      <c r="A159" s="20" t="s">
        <v>22</v>
      </c>
      <c r="B159" s="85">
        <f>25703.8-400</f>
        <v>25303.8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</f>
        <v>16197.6</v>
      </c>
      <c r="E159" s="6"/>
      <c r="F159" s="6">
        <f t="shared" si="21"/>
        <v>64.01251985867735</v>
      </c>
      <c r="G159" s="6">
        <f t="shared" si="22"/>
        <v>31.46356387369975</v>
      </c>
      <c r="H159" s="65">
        <f aca="true" t="shared" si="24" ref="H159:H166">B159-D159</f>
        <v>9106.199999999999</v>
      </c>
      <c r="I159" s="65">
        <f t="shared" si="23"/>
        <v>35282.9</v>
      </c>
      <c r="K159" s="43"/>
      <c r="L159" s="43"/>
    </row>
    <row r="160" spans="1:12" ht="18.75">
      <c r="A160" s="20" t="s">
        <v>58</v>
      </c>
      <c r="B160" s="85">
        <f>187976.7-550-29.9-110-17.7</f>
        <v>187269.1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</f>
        <v>108960.50000000003</v>
      </c>
      <c r="E160" s="6"/>
      <c r="F160" s="6">
        <f t="shared" si="21"/>
        <v>58.18391822249374</v>
      </c>
      <c r="G160" s="6">
        <f t="shared" si="22"/>
        <v>39.89971653607895</v>
      </c>
      <c r="H160" s="65">
        <f t="shared" si="24"/>
        <v>78308.59999999998</v>
      </c>
      <c r="I160" s="65">
        <f t="shared" si="23"/>
        <v>164125.4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</f>
        <v>5338.5999999999985</v>
      </c>
      <c r="E162" s="17"/>
      <c r="F162" s="6">
        <f t="shared" si="21"/>
        <v>57.352498818271656</v>
      </c>
      <c r="G162" s="6">
        <f t="shared" si="22"/>
        <v>39.01886406326513</v>
      </c>
      <c r="H162" s="65">
        <f t="shared" si="24"/>
        <v>3969.800000000001</v>
      </c>
      <c r="I162" s="65">
        <f t="shared" si="23"/>
        <v>8343.500000000002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1130453.5</v>
      </c>
      <c r="C167" s="87">
        <f>C150+C158+C162+C163+C159+C166+C165+C160+C164+C161</f>
        <v>1770964.3000000005</v>
      </c>
      <c r="D167" s="87">
        <f>D150+D158+D162+D163+D159+D166+D165+D160+D164+D161</f>
        <v>901566.4</v>
      </c>
      <c r="E167" s="22"/>
      <c r="F167" s="3">
        <f>D167/B167*100</f>
        <v>79.75263024971837</v>
      </c>
      <c r="G167" s="3">
        <f t="shared" si="22"/>
        <v>50.908219889017516</v>
      </c>
      <c r="H167" s="51">
        <f>B167-D167</f>
        <v>228887.09999999998</v>
      </c>
      <c r="I167" s="51">
        <f t="shared" si="23"/>
        <v>869397.9000000005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763270.2000000001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763270.2000000001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2016-07-20T05:02:38Z</dcterms:modified>
  <cp:category/>
  <cp:version/>
  <cp:contentType/>
  <cp:contentStatus/>
</cp:coreProperties>
</file>